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4" i="1" l="1"/>
  <c r="G10" i="1" l="1"/>
  <c r="G47" i="1" l="1"/>
  <c r="G48" i="1"/>
  <c r="G49" i="1"/>
  <c r="G45" i="1"/>
  <c r="G46" i="1"/>
  <c r="G43" i="1"/>
  <c r="G36" i="1"/>
  <c r="G37" i="1"/>
  <c r="G38" i="1"/>
  <c r="G39" i="1"/>
  <c r="G19" i="1"/>
  <c r="G44" i="1" l="1"/>
  <c r="G42" i="1"/>
  <c r="G40" i="1"/>
  <c r="G35" i="1"/>
  <c r="G34" i="1"/>
  <c r="G33" i="1"/>
  <c r="G32" i="1"/>
  <c r="G31" i="1"/>
  <c r="G29" i="1"/>
  <c r="G28" i="1"/>
  <c r="G26" i="1"/>
  <c r="G25" i="1"/>
  <c r="G24" i="1"/>
  <c r="G23" i="1" s="1"/>
  <c r="G15" i="1"/>
  <c r="G16" i="1"/>
  <c r="G17" i="1"/>
  <c r="G18" i="1"/>
  <c r="G20" i="1"/>
  <c r="G21" i="1"/>
  <c r="G12" i="1"/>
  <c r="G11" i="1"/>
  <c r="G9" i="1"/>
  <c r="G30" i="1" l="1"/>
  <c r="G8" i="1"/>
  <c r="G27" i="1"/>
  <c r="G22" i="1" s="1"/>
  <c r="G13" i="1"/>
  <c r="G7" i="1" l="1"/>
  <c r="G6" i="1" s="1"/>
  <c r="G5" i="1" s="1"/>
  <c r="G50" i="1" s="1"/>
  <c r="G51" i="1" l="1"/>
  <c r="G53" i="1" s="1"/>
</calcChain>
</file>

<file path=xl/comments1.xml><?xml version="1.0" encoding="utf-8"?>
<comments xmlns="http://schemas.openxmlformats.org/spreadsheetml/2006/main">
  <authors>
    <author>Kazachkovskaya Inga</author>
    <author>Рабочий</author>
  </authors>
  <commentList>
    <comment ref="F10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Не корректно. У Вас летний период - 199 дней или 28,4 недели. Вы пишете, уборка не реже 2-х раз в неделю. Это означает, минимум 56 дней оказания услуги.</t>
        </r>
      </text>
    </comment>
    <comment ref="F11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Не корректно. У Вас летний период - 199 дней или 28,4 недели. Вы пишете, уборка не реже 2-х раз в неделю. Это означает, минимум 56 дней оказания услуги.</t>
        </r>
      </text>
    </comment>
    <comment ref="F12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Аналогично. Летний период - 28 недель. Откуда 20 раз, если не реже 1 рахза в неделю?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Почему 197, а не 199?</t>
        </r>
      </text>
    </comment>
    <comment ref="F15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Не корректно. У Вас летний период - 199 дней или 28,4 недели. Вы пишете, уборка не реже 2-х раз в неделю. Это означает, минимум 56 дней оказания услуги.</t>
        </r>
      </text>
    </comment>
    <comment ref="F16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Аналогично. Летний период - 28 недель. Откуда 20 раз, если не реже 1 рахза в неделю?</t>
        </r>
      </text>
    </comment>
    <comment ref="F17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Аналогично. Летний период - 28 недель. Откуда 20 раз, если не реже 1 рахза в неделю?</t>
        </r>
      </text>
    </comment>
    <comment ref="F18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Как это увязывается с "но не резе 2-х раз в неделю"?</t>
        </r>
      </text>
    </comment>
    <comment ref="F19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Как это увязывается с "но не резе 2-х раз в неделю"?</t>
        </r>
      </text>
    </comment>
    <comment ref="F20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Как это увязывается с "но не резе 2-х раз в неделю"?</t>
        </r>
      </text>
    </comment>
    <comment ref="F21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Как это увязывается с "но не резе 2-х раз в неделю"?</t>
        </r>
      </text>
    </comment>
    <comment ref="F24" authorId="0">
      <text>
        <r>
          <rPr>
            <b/>
            <sz val="9"/>
            <color indexed="81"/>
            <rFont val="Tahoma"/>
            <charset val="1"/>
          </rPr>
          <t>Kazachkovskaya Inga:</t>
        </r>
        <r>
          <rPr>
            <sz val="9"/>
            <color indexed="81"/>
            <rFont val="Tahoma"/>
            <charset val="1"/>
          </rPr>
          <t xml:space="preserve">
Не корректно. У Вас зимний период - 166 дней.</t>
        </r>
      </text>
    </comment>
    <comment ref="C33" authorId="1">
      <text>
        <r>
          <rPr>
            <b/>
            <sz val="9"/>
            <color indexed="81"/>
            <rFont val="Tahoma"/>
            <charset val="1"/>
          </rPr>
          <t>Рабочий:</t>
        </r>
        <r>
          <rPr>
            <sz val="9"/>
            <color indexed="81"/>
            <rFont val="Tahoma"/>
            <charset val="1"/>
          </rPr>
          <t xml:space="preserve">
в сметной программе удаление деревьев в шт. в зависимости от диаметра, а выаоз м3
</t>
        </r>
      </text>
    </comment>
  </commentList>
</comments>
</file>

<file path=xl/sharedStrings.xml><?xml version="1.0" encoding="utf-8"?>
<sst xmlns="http://schemas.openxmlformats.org/spreadsheetml/2006/main" count="133" uniqueCount="80">
  <si>
    <t>№</t>
  </si>
  <si>
    <t>Наименование работ</t>
  </si>
  <si>
    <t>Ед. измерения площади, количества, объема, длины</t>
  </si>
  <si>
    <t>Площадь, количество, объемы, длины</t>
  </si>
  <si>
    <t>Единичная расценка с учетом НДС, руб.</t>
  </si>
  <si>
    <t>Количество дней оказания услуги</t>
  </si>
  <si>
    <t>Стоимость услуги, руб</t>
  </si>
  <si>
    <t>Периодичность выполнения работ</t>
  </si>
  <si>
    <t>I.</t>
  </si>
  <si>
    <t>Содержание:</t>
  </si>
  <si>
    <t>Временных дорог, площадок и территории</t>
  </si>
  <si>
    <t>Перечень Работ, проводимых в летний период (c 16 апреля по 31 октября)</t>
  </si>
  <si>
    <t>Механизированная уборка:</t>
  </si>
  <si>
    <t>Механизированная уборка дорог и площадок  с поливом</t>
  </si>
  <si>
    <t>м2</t>
  </si>
  <si>
    <t>Мойка дорог</t>
  </si>
  <si>
    <t>Механизированное удаление молодой поросли на придорожной полосе на расстоянии 2 м по обе стороны от нее</t>
  </si>
  <si>
    <t>мп</t>
  </si>
  <si>
    <t>Механизированная очистка отбойников, дорожных знаков и указателей</t>
  </si>
  <si>
    <t>Планировка участка механизированным способом</t>
  </si>
  <si>
    <t>Вывоз строительного мусора</t>
  </si>
  <si>
    <t>тн</t>
  </si>
  <si>
    <t xml:space="preserve">Ручная уборка </t>
  </si>
  <si>
    <t>Очистка участка от мусора</t>
  </si>
  <si>
    <t>Удаление молодой поросли на дорогах и придорожной полосе на расстоянии 2м по обе стороны от них</t>
  </si>
  <si>
    <t>Влажная и/или сухая очистка шлагбаумов</t>
  </si>
  <si>
    <t>шт</t>
  </si>
  <si>
    <t>Влажная и/или сухая очистка отбойников, дорожных знаков и указателей</t>
  </si>
  <si>
    <t>Вывоз КГМ</t>
  </si>
  <si>
    <t>м3</t>
  </si>
  <si>
    <t>Вывоз ТБО</t>
  </si>
  <si>
    <t>Откачка и вывоз ЖБО</t>
  </si>
  <si>
    <t>Перечень Работ, проводимых в зимний период (c 1 ноября по 15 апреля)</t>
  </si>
  <si>
    <t>Механизированная уборка снега с дорог и площадок</t>
  </si>
  <si>
    <t>Обработка антигололедным реагентом дорог и площадок, а именно полная очистка до дорожного полотна</t>
  </si>
  <si>
    <t>Перемещение снега и наледи в границах очищаемого участка</t>
  </si>
  <si>
    <t>Ручная уборка:</t>
  </si>
  <si>
    <t>Ручная уборка льда и наледи начисто до основного покрытия, обработка реагентами дорог вдоль бордюров, пешеходных зон, автостоянок</t>
  </si>
  <si>
    <t>Уборка, складирование снега с территории</t>
  </si>
  <si>
    <t>II.</t>
  </si>
  <si>
    <t>Работы по разовой Заявки Заказчика:</t>
  </si>
  <si>
    <t>Отлов бездомных животных и перемещение на территорию специализированных питомников</t>
  </si>
  <si>
    <t>Выкашивание газонов</t>
  </si>
  <si>
    <t>Спил, удаление деревьев с вывозом</t>
  </si>
  <si>
    <t>Обслуживание туалетных кабин (охрана)</t>
  </si>
  <si>
    <t>Окраска бордюров, урн, ограждений, прочих металлических конструкций на территории</t>
  </si>
  <si>
    <t>Восстановление водоотводных канав</t>
  </si>
  <si>
    <t>Замена ламп освещения бульвара</t>
  </si>
  <si>
    <t>шт.</t>
  </si>
  <si>
    <t>Очистка водопропускных труб</t>
  </si>
  <si>
    <t>Ямочный ремонт асфальтового покрытия</t>
  </si>
  <si>
    <t>Ремонт дорожного покрытия из плит ПАГ-18 (перекладка), ремонт сколов и обломов плит цементобетонных покрытий, замена, подъемка и выравнивание отдельных плит</t>
  </si>
  <si>
    <t>Ямочный ремонт дорог из плит ПАГ-18 (заделка стыков бетоном)</t>
  </si>
  <si>
    <t>Уход за знаками, замена повреждённых и установка вновь недостающих дорожных знаков</t>
  </si>
  <si>
    <t>м.п.</t>
  </si>
  <si>
    <t>Замена опор ВЛ освещения бульвара</t>
  </si>
  <si>
    <t>Ремонт порывов кабелей системы освещения с установкой муфт</t>
  </si>
  <si>
    <t xml:space="preserve">Замена щитов освещения    </t>
  </si>
  <si>
    <t>Удаление отслужившей, восстановление изношенной и нанесение вновь вертикальной и горизонтальной разметки, в том числе, на элементах искусственных сооружений</t>
  </si>
  <si>
    <t>III.</t>
  </si>
  <si>
    <t>Итого по разделам</t>
  </si>
  <si>
    <t>НДС 18%</t>
  </si>
  <si>
    <t>IV.</t>
  </si>
  <si>
    <t>ИТОГО с НДС 18%</t>
  </si>
  <si>
    <t>1.1</t>
  </si>
  <si>
    <t xml:space="preserve">Приложение № 3 к договору №____________
 от «__»______________2013г.
</t>
  </si>
  <si>
    <t>по заявке</t>
  </si>
  <si>
    <t>Эвакуация брошенного автотранспорта на платную парковку</t>
  </si>
  <si>
    <t>м3, шт</t>
  </si>
  <si>
    <t>Перечень видов работ, периодичность выполнения работ и единичные расценки</t>
  </si>
  <si>
    <t>по Регламенту (после окончания снегопада)</t>
  </si>
  <si>
    <t>по Регламенту (при выпадении снега)</t>
  </si>
  <si>
    <t>по Регламенту (постоянно при необходимости)</t>
  </si>
  <si>
    <r>
      <t>П</t>
    </r>
    <r>
      <rPr>
        <b/>
        <sz val="11"/>
        <color theme="1"/>
        <rFont val="Times New Roman"/>
        <family val="1"/>
        <charset val="204"/>
      </rPr>
      <t>ОДПИСИ СТОРОН
От имени Заказчика                                                 От имени Исполнителя
                                                                                      Генеральный директор
____________________/М.Н. Шейфель/                 _______________________/______________/
м.п.                                                                               м.п.</t>
    </r>
    <r>
      <rPr>
        <sz val="11"/>
        <color theme="1"/>
        <rFont val="Times New Roman"/>
        <family val="1"/>
        <charset val="204"/>
      </rPr>
      <t xml:space="preserve">
</t>
    </r>
  </si>
  <si>
    <t xml:space="preserve">Вывоз мусора осуществляется в 2 этапа (но не реже 4-х раз в год с 22.00 до 8.00) </t>
  </si>
  <si>
    <t>Вывоз мусора осуществляется в 2 этапа (но не реже 4-х раз в год с 22.00 до 8.00)</t>
  </si>
  <si>
    <t>не реже 3-х раз в неделю с 22.00 до 8.00</t>
  </si>
  <si>
    <t>не реже 2-х раз в год с 22.00 до 8.00 поэтапно по заявке</t>
  </si>
  <si>
    <t>не реже 1-го раза в неделю с 22.00 до 8.00</t>
  </si>
  <si>
    <t>не реже 3-х раз в неделю с 22.00 до 8.00)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</si>
</sst>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6"/>
  <sheetViews>
    <sheetView tabSelected="1" zoomScale="85" zoomScaleNormal="85" workbookViewId="0">
      <selection activeCell="H24" sqref="H24"/>
    </sheetView>
  </sheetViews>
  <sheetFormatPr defaultRowHeight="15" x14ac:dyDescent="0.25"/>
  <cols>
    <col min="2" max="2" width="35.5703125" customWidth="1"/>
    <col min="3" max="3" width="19.5703125" customWidth="1"/>
    <col min="4" max="4" width="16.85546875" customWidth="1"/>
    <col min="5" max="5" width="15" customWidth="1"/>
    <col min="6" max="6" width="15.42578125" hidden="1" customWidth="1"/>
    <col min="7" max="7" width="15.7109375" hidden="1" customWidth="1"/>
    <col min="8" max="8" width="15.5703125" customWidth="1"/>
  </cols>
  <sheetData>
    <row r="1" spans="1:8" x14ac:dyDescent="0.25">
      <c r="A1" s="36" t="s">
        <v>65</v>
      </c>
      <c r="B1" s="37"/>
      <c r="C1" s="37"/>
      <c r="D1" s="37"/>
      <c r="E1" s="37"/>
      <c r="F1" s="37"/>
      <c r="G1" s="37"/>
      <c r="H1" s="37"/>
    </row>
    <row r="2" spans="1:8" ht="23.25" customHeight="1" x14ac:dyDescent="0.25">
      <c r="A2" s="38" t="s">
        <v>69</v>
      </c>
      <c r="B2" s="38"/>
      <c r="C2" s="38"/>
      <c r="D2" s="38"/>
      <c r="E2" s="38"/>
      <c r="F2" s="38"/>
      <c r="G2" s="38"/>
      <c r="H2" s="38"/>
    </row>
    <row r="3" spans="1:8" ht="74.2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 x14ac:dyDescent="0.25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</row>
    <row r="5" spans="1:8" x14ac:dyDescent="0.25">
      <c r="A5" s="2" t="s">
        <v>8</v>
      </c>
      <c r="B5" s="3" t="s">
        <v>9</v>
      </c>
      <c r="C5" s="2"/>
      <c r="D5" s="2"/>
      <c r="E5" s="2"/>
      <c r="F5" s="2"/>
      <c r="G5" s="11">
        <f>SUM(G6)</f>
        <v>22537823.170000002</v>
      </c>
      <c r="H5" s="2"/>
    </row>
    <row r="6" spans="1:8" ht="33.75" customHeight="1" x14ac:dyDescent="0.25">
      <c r="A6" s="4">
        <v>1</v>
      </c>
      <c r="B6" s="5" t="s">
        <v>10</v>
      </c>
      <c r="C6" s="4"/>
      <c r="D6" s="4"/>
      <c r="E6" s="4"/>
      <c r="F6" s="4"/>
      <c r="G6" s="12">
        <f>SUM(G7,G22)</f>
        <v>22537823.170000002</v>
      </c>
      <c r="H6" s="5"/>
    </row>
    <row r="7" spans="1:8" ht="34.5" customHeight="1" x14ac:dyDescent="0.25">
      <c r="A7" s="4"/>
      <c r="B7" s="5" t="s">
        <v>11</v>
      </c>
      <c r="C7" s="4"/>
      <c r="D7" s="4"/>
      <c r="E7" s="4"/>
      <c r="F7" s="4"/>
      <c r="G7" s="12">
        <f>SUM(G8,G13)</f>
        <v>18262418.32</v>
      </c>
      <c r="H7" s="5"/>
    </row>
    <row r="8" spans="1:8" x14ac:dyDescent="0.25">
      <c r="A8" s="4"/>
      <c r="B8" s="5" t="s">
        <v>12</v>
      </c>
      <c r="C8" s="4"/>
      <c r="D8" s="4"/>
      <c r="E8" s="4"/>
      <c r="F8" s="4"/>
      <c r="G8" s="12">
        <f>SUM(G9:G12)</f>
        <v>3357898.3200000003</v>
      </c>
      <c r="H8" s="5"/>
    </row>
    <row r="9" spans="1:8" ht="54.75" customHeight="1" x14ac:dyDescent="0.25">
      <c r="A9" s="23" t="s">
        <v>64</v>
      </c>
      <c r="B9" s="24" t="s">
        <v>13</v>
      </c>
      <c r="C9" s="22" t="s">
        <v>14</v>
      </c>
      <c r="D9" s="25">
        <v>112361</v>
      </c>
      <c r="E9" s="22">
        <v>0.18</v>
      </c>
      <c r="F9" s="22">
        <v>84</v>
      </c>
      <c r="G9" s="25">
        <f>SUM(D9*E9)*F9</f>
        <v>1698898.32</v>
      </c>
      <c r="H9" s="22" t="s">
        <v>76</v>
      </c>
    </row>
    <row r="10" spans="1:8" ht="38.25" x14ac:dyDescent="0.25">
      <c r="A10" s="7"/>
      <c r="B10" s="6" t="s">
        <v>15</v>
      </c>
      <c r="C10" s="7" t="s">
        <v>14</v>
      </c>
      <c r="D10" s="10">
        <v>50000</v>
      </c>
      <c r="E10" s="7">
        <v>0.4</v>
      </c>
      <c r="F10" s="22">
        <v>56</v>
      </c>
      <c r="G10" s="10">
        <f>SUM(D10*E10)*F10</f>
        <v>1120000</v>
      </c>
      <c r="H10" s="22" t="s">
        <v>76</v>
      </c>
    </row>
    <row r="11" spans="1:8" ht="50.25" customHeight="1" x14ac:dyDescent="0.25">
      <c r="A11" s="7"/>
      <c r="B11" s="6" t="s">
        <v>16</v>
      </c>
      <c r="C11" s="7" t="s">
        <v>14</v>
      </c>
      <c r="D11" s="10">
        <v>45000</v>
      </c>
      <c r="E11" s="7">
        <v>0.35</v>
      </c>
      <c r="F11" s="22">
        <v>28</v>
      </c>
      <c r="G11" s="10">
        <f>SUM(D11*E11)*F11</f>
        <v>440999.99999999994</v>
      </c>
      <c r="H11" s="22" t="s">
        <v>76</v>
      </c>
    </row>
    <row r="12" spans="1:8" ht="38.25" x14ac:dyDescent="0.25">
      <c r="A12" s="7"/>
      <c r="B12" s="6" t="s">
        <v>18</v>
      </c>
      <c r="C12" s="7" t="s">
        <v>17</v>
      </c>
      <c r="D12" s="10">
        <v>100</v>
      </c>
      <c r="E12" s="7">
        <v>35</v>
      </c>
      <c r="F12" s="22">
        <v>28</v>
      </c>
      <c r="G12" s="10">
        <f t="shared" ref="G12:G14" si="0">SUM(D12*E12)*F12</f>
        <v>98000</v>
      </c>
      <c r="H12" s="22" t="s">
        <v>76</v>
      </c>
    </row>
    <row r="13" spans="1:8" x14ac:dyDescent="0.25">
      <c r="A13" s="7"/>
      <c r="B13" s="8" t="s">
        <v>22</v>
      </c>
      <c r="C13" s="7"/>
      <c r="D13" s="10"/>
      <c r="E13" s="7"/>
      <c r="F13" s="7"/>
      <c r="G13" s="13">
        <f>SUM(G14:G21)</f>
        <v>14904520</v>
      </c>
      <c r="H13" s="7"/>
    </row>
    <row r="14" spans="1:8" ht="69" customHeight="1" x14ac:dyDescent="0.25">
      <c r="A14" s="22"/>
      <c r="B14" s="24" t="s">
        <v>23</v>
      </c>
      <c r="C14" s="22" t="s">
        <v>14</v>
      </c>
      <c r="D14" s="25">
        <v>3957000</v>
      </c>
      <c r="E14" s="22">
        <v>0.18</v>
      </c>
      <c r="F14" s="22">
        <v>2</v>
      </c>
      <c r="G14" s="26">
        <f t="shared" si="0"/>
        <v>1424520</v>
      </c>
      <c r="H14" s="22" t="s">
        <v>77</v>
      </c>
    </row>
    <row r="15" spans="1:8" ht="49.5" customHeight="1" x14ac:dyDescent="0.25">
      <c r="A15" s="7"/>
      <c r="B15" s="6" t="s">
        <v>24</v>
      </c>
      <c r="C15" s="7" t="s">
        <v>14</v>
      </c>
      <c r="D15" s="10">
        <v>45000</v>
      </c>
      <c r="E15" s="7">
        <v>0.45</v>
      </c>
      <c r="F15" s="22">
        <v>28</v>
      </c>
      <c r="G15" s="10">
        <f t="shared" ref="G15:G21" si="1">SUM(D15*E15)*F15</f>
        <v>567000</v>
      </c>
      <c r="H15" s="15" t="s">
        <v>78</v>
      </c>
    </row>
    <row r="16" spans="1:8" ht="47.25" customHeight="1" x14ac:dyDescent="0.25">
      <c r="A16" s="7"/>
      <c r="B16" s="6" t="s">
        <v>25</v>
      </c>
      <c r="C16" s="7" t="s">
        <v>26</v>
      </c>
      <c r="D16" s="10">
        <v>45</v>
      </c>
      <c r="E16" s="7">
        <v>250</v>
      </c>
      <c r="F16" s="22">
        <v>28</v>
      </c>
      <c r="G16" s="10">
        <f t="shared" si="1"/>
        <v>315000</v>
      </c>
      <c r="H16" s="27" t="s">
        <v>78</v>
      </c>
    </row>
    <row r="17" spans="1:8" ht="40.5" customHeight="1" x14ac:dyDescent="0.25">
      <c r="A17" s="7"/>
      <c r="B17" s="6" t="s">
        <v>27</v>
      </c>
      <c r="C17" s="7" t="s">
        <v>17</v>
      </c>
      <c r="D17" s="10">
        <v>100</v>
      </c>
      <c r="E17" s="7">
        <v>35</v>
      </c>
      <c r="F17" s="22">
        <v>28</v>
      </c>
      <c r="G17" s="10">
        <f t="shared" si="1"/>
        <v>98000</v>
      </c>
      <c r="H17" s="27" t="s">
        <v>78</v>
      </c>
    </row>
    <row r="18" spans="1:8" ht="63.75" x14ac:dyDescent="0.25">
      <c r="A18" s="7"/>
      <c r="B18" s="6" t="s">
        <v>28</v>
      </c>
      <c r="C18" s="7" t="s">
        <v>29</v>
      </c>
      <c r="D18" s="10">
        <v>1500</v>
      </c>
      <c r="E18" s="7">
        <v>525</v>
      </c>
      <c r="F18" s="22">
        <v>4</v>
      </c>
      <c r="G18" s="10">
        <f t="shared" si="1"/>
        <v>3150000</v>
      </c>
      <c r="H18" s="15" t="s">
        <v>74</v>
      </c>
    </row>
    <row r="19" spans="1:8" ht="63.75" x14ac:dyDescent="0.25">
      <c r="A19" s="15"/>
      <c r="B19" s="16" t="s">
        <v>20</v>
      </c>
      <c r="C19" s="15" t="s">
        <v>21</v>
      </c>
      <c r="D19" s="17">
        <v>1500</v>
      </c>
      <c r="E19" s="15">
        <v>525</v>
      </c>
      <c r="F19" s="22">
        <v>4</v>
      </c>
      <c r="G19" s="17">
        <f t="shared" ref="G19" si="2">SUM(D19*E19)*F19</f>
        <v>3150000</v>
      </c>
      <c r="H19" s="20" t="s">
        <v>75</v>
      </c>
    </row>
    <row r="20" spans="1:8" ht="63.75" x14ac:dyDescent="0.25">
      <c r="A20" s="7"/>
      <c r="B20" s="6" t="s">
        <v>30</v>
      </c>
      <c r="C20" s="7" t="s">
        <v>29</v>
      </c>
      <c r="D20" s="10">
        <v>2000</v>
      </c>
      <c r="E20" s="7">
        <v>525</v>
      </c>
      <c r="F20" s="22">
        <v>4</v>
      </c>
      <c r="G20" s="10">
        <f t="shared" si="1"/>
        <v>4200000</v>
      </c>
      <c r="H20" s="21" t="s">
        <v>75</v>
      </c>
    </row>
    <row r="21" spans="1:8" ht="63.75" x14ac:dyDescent="0.25">
      <c r="A21" s="7"/>
      <c r="B21" s="6" t="s">
        <v>31</v>
      </c>
      <c r="C21" s="7" t="s">
        <v>29</v>
      </c>
      <c r="D21" s="10">
        <v>500</v>
      </c>
      <c r="E21" s="7">
        <v>1000</v>
      </c>
      <c r="F21" s="22">
        <v>4</v>
      </c>
      <c r="G21" s="10">
        <f t="shared" si="1"/>
        <v>2000000</v>
      </c>
      <c r="H21" s="21" t="s">
        <v>75</v>
      </c>
    </row>
    <row r="22" spans="1:8" ht="39.75" customHeight="1" x14ac:dyDescent="0.25">
      <c r="A22" s="7"/>
      <c r="B22" s="8" t="s">
        <v>32</v>
      </c>
      <c r="C22" s="7"/>
      <c r="D22" s="10"/>
      <c r="E22" s="7"/>
      <c r="F22" s="22"/>
      <c r="G22" s="13">
        <f>SUM(G23,G27)</f>
        <v>4275404.8499999996</v>
      </c>
      <c r="H22" s="7"/>
    </row>
    <row r="23" spans="1:8" x14ac:dyDescent="0.25">
      <c r="A23" s="7"/>
      <c r="B23" s="8" t="s">
        <v>12</v>
      </c>
      <c r="C23" s="7"/>
      <c r="D23" s="10"/>
      <c r="E23" s="7"/>
      <c r="F23" s="22"/>
      <c r="G23" s="13">
        <f>SUM(G24:G26)</f>
        <v>2466004.8499999996</v>
      </c>
      <c r="H23" s="7"/>
    </row>
    <row r="24" spans="1:8" ht="45" customHeight="1" x14ac:dyDescent="0.25">
      <c r="A24" s="22"/>
      <c r="B24" s="24" t="s">
        <v>33</v>
      </c>
      <c r="C24" s="22" t="s">
        <v>14</v>
      </c>
      <c r="D24" s="25">
        <v>112361</v>
      </c>
      <c r="E24" s="22">
        <v>0.15</v>
      </c>
      <c r="F24" s="22">
        <v>84</v>
      </c>
      <c r="G24" s="25">
        <f>SUM(D24*E24)*F24</f>
        <v>1415748.5999999999</v>
      </c>
      <c r="H24" s="22" t="s">
        <v>79</v>
      </c>
    </row>
    <row r="25" spans="1:8" ht="49.5" customHeight="1" x14ac:dyDescent="0.25">
      <c r="A25" s="7"/>
      <c r="B25" s="6" t="s">
        <v>34</v>
      </c>
      <c r="C25" s="7" t="s">
        <v>14</v>
      </c>
      <c r="D25" s="10">
        <v>112361</v>
      </c>
      <c r="E25" s="7">
        <v>0.25</v>
      </c>
      <c r="F25" s="7">
        <v>25</v>
      </c>
      <c r="G25" s="10">
        <f>SUM(D25*E25)*F25</f>
        <v>702256.25</v>
      </c>
      <c r="H25" s="7" t="s">
        <v>71</v>
      </c>
    </row>
    <row r="26" spans="1:8" ht="38.25" x14ac:dyDescent="0.25">
      <c r="A26" s="7"/>
      <c r="B26" s="6" t="s">
        <v>35</v>
      </c>
      <c r="C26" s="7" t="s">
        <v>29</v>
      </c>
      <c r="D26" s="10">
        <v>87000</v>
      </c>
      <c r="E26" s="7">
        <v>0.2</v>
      </c>
      <c r="F26" s="7">
        <v>20</v>
      </c>
      <c r="G26" s="10">
        <f>SUM(D26*E26)*F26</f>
        <v>348000</v>
      </c>
      <c r="H26" s="7" t="s">
        <v>70</v>
      </c>
    </row>
    <row r="27" spans="1:8" x14ac:dyDescent="0.25">
      <c r="A27" s="7"/>
      <c r="B27" s="8" t="s">
        <v>36</v>
      </c>
      <c r="C27" s="7"/>
      <c r="D27" s="10"/>
      <c r="E27" s="7"/>
      <c r="F27" s="7"/>
      <c r="G27" s="13">
        <f>SUM(G28:G29)</f>
        <v>1809400</v>
      </c>
      <c r="H27" s="7"/>
    </row>
    <row r="28" spans="1:8" ht="63" customHeight="1" x14ac:dyDescent="0.25">
      <c r="A28" s="7"/>
      <c r="B28" s="6" t="s">
        <v>37</v>
      </c>
      <c r="C28" s="7" t="s">
        <v>14</v>
      </c>
      <c r="D28" s="10">
        <v>30000</v>
      </c>
      <c r="E28" s="7">
        <v>0.23</v>
      </c>
      <c r="F28" s="7">
        <v>166</v>
      </c>
      <c r="G28" s="10">
        <f>SUM(D28*E28)*F28</f>
        <v>1145400</v>
      </c>
      <c r="H28" s="7" t="s">
        <v>72</v>
      </c>
    </row>
    <row r="29" spans="1:8" ht="57.75" customHeight="1" x14ac:dyDescent="0.25">
      <c r="A29" s="7"/>
      <c r="B29" s="6" t="s">
        <v>38</v>
      </c>
      <c r="C29" s="7" t="s">
        <v>29</v>
      </c>
      <c r="D29" s="10">
        <v>20000</v>
      </c>
      <c r="E29" s="7">
        <v>0.2</v>
      </c>
      <c r="F29" s="7">
        <v>166</v>
      </c>
      <c r="G29" s="10">
        <f t="shared" ref="G29" si="3">SUM(D29*E29)*F29</f>
        <v>664000</v>
      </c>
      <c r="H29" s="7" t="s">
        <v>70</v>
      </c>
    </row>
    <row r="30" spans="1:8" x14ac:dyDescent="0.25">
      <c r="A30" s="2" t="s">
        <v>39</v>
      </c>
      <c r="B30" s="3" t="s">
        <v>40</v>
      </c>
      <c r="C30" s="2"/>
      <c r="D30" s="11"/>
      <c r="E30" s="2"/>
      <c r="F30" s="2"/>
      <c r="G30" s="11">
        <f>SUM(G31:G49)</f>
        <v>3270660</v>
      </c>
      <c r="H30" s="2"/>
    </row>
    <row r="31" spans="1:8" ht="45" customHeight="1" x14ac:dyDescent="0.25">
      <c r="A31" s="7"/>
      <c r="B31" s="6" t="s">
        <v>41</v>
      </c>
      <c r="C31" s="7" t="s">
        <v>26</v>
      </c>
      <c r="D31" s="10">
        <v>25</v>
      </c>
      <c r="E31" s="7">
        <v>5000</v>
      </c>
      <c r="F31" s="7">
        <v>1</v>
      </c>
      <c r="G31" s="10">
        <f>SUM(D31*E31)*F31</f>
        <v>125000</v>
      </c>
      <c r="H31" s="7" t="s">
        <v>66</v>
      </c>
    </row>
    <row r="32" spans="1:8" ht="18.75" customHeight="1" x14ac:dyDescent="0.25">
      <c r="A32" s="7"/>
      <c r="B32" s="6" t="s">
        <v>42</v>
      </c>
      <c r="C32" s="7" t="s">
        <v>14</v>
      </c>
      <c r="D32" s="10">
        <v>40000</v>
      </c>
      <c r="E32" s="7">
        <v>0.1</v>
      </c>
      <c r="F32" s="7">
        <v>199</v>
      </c>
      <c r="G32" s="10">
        <f>SUM(D32*E32)*F32</f>
        <v>796000</v>
      </c>
      <c r="H32" s="7" t="s">
        <v>66</v>
      </c>
    </row>
    <row r="33" spans="1:8" ht="18.75" customHeight="1" x14ac:dyDescent="0.25">
      <c r="A33" s="7"/>
      <c r="B33" s="6" t="s">
        <v>43</v>
      </c>
      <c r="C33" s="18" t="s">
        <v>68</v>
      </c>
      <c r="D33" s="10">
        <v>35</v>
      </c>
      <c r="E33" s="7">
        <v>2700</v>
      </c>
      <c r="F33" s="7">
        <v>1</v>
      </c>
      <c r="G33" s="10">
        <f>SUM(D33*E33)*F33</f>
        <v>94500</v>
      </c>
      <c r="H33" s="7" t="s">
        <v>66</v>
      </c>
    </row>
    <row r="34" spans="1:8" ht="18.75" customHeight="1" x14ac:dyDescent="0.25">
      <c r="A34" s="7"/>
      <c r="B34" s="6" t="s">
        <v>44</v>
      </c>
      <c r="C34" s="7" t="s">
        <v>26</v>
      </c>
      <c r="D34" s="10">
        <v>12</v>
      </c>
      <c r="E34" s="7">
        <v>500</v>
      </c>
      <c r="F34" s="7">
        <v>25</v>
      </c>
      <c r="G34" s="10">
        <f>SUM(D34*E34)*F34</f>
        <v>150000</v>
      </c>
      <c r="H34" s="7" t="s">
        <v>66</v>
      </c>
    </row>
    <row r="35" spans="1:8" ht="47.25" customHeight="1" x14ac:dyDescent="0.25">
      <c r="A35" s="7"/>
      <c r="B35" s="6" t="s">
        <v>45</v>
      </c>
      <c r="C35" s="7" t="s">
        <v>14</v>
      </c>
      <c r="D35" s="10">
        <v>600</v>
      </c>
      <c r="E35" s="7">
        <v>30</v>
      </c>
      <c r="F35" s="7">
        <v>10</v>
      </c>
      <c r="G35" s="10">
        <f>SUM(D35*E35)*F35</f>
        <v>180000</v>
      </c>
      <c r="H35" s="7" t="s">
        <v>66</v>
      </c>
    </row>
    <row r="36" spans="1:8" x14ac:dyDescent="0.25">
      <c r="A36" s="7"/>
      <c r="B36" s="6" t="s">
        <v>46</v>
      </c>
      <c r="C36" s="7" t="s">
        <v>54</v>
      </c>
      <c r="D36" s="10">
        <v>0</v>
      </c>
      <c r="E36" s="7"/>
      <c r="F36" s="7"/>
      <c r="G36" s="17">
        <f t="shared" ref="G36:G39" si="4">SUM(D36*E36)*F36</f>
        <v>0</v>
      </c>
      <c r="H36" s="15" t="s">
        <v>66</v>
      </c>
    </row>
    <row r="37" spans="1:8" x14ac:dyDescent="0.25">
      <c r="A37" s="7"/>
      <c r="B37" s="6" t="s">
        <v>47</v>
      </c>
      <c r="C37" s="7" t="s">
        <v>48</v>
      </c>
      <c r="D37" s="10">
        <v>106</v>
      </c>
      <c r="E37" s="7">
        <v>30</v>
      </c>
      <c r="F37" s="7">
        <v>12</v>
      </c>
      <c r="G37" s="17">
        <f t="shared" si="4"/>
        <v>38160</v>
      </c>
      <c r="H37" s="15" t="s">
        <v>66</v>
      </c>
    </row>
    <row r="38" spans="1:8" x14ac:dyDescent="0.25">
      <c r="A38" s="7"/>
      <c r="B38" s="6" t="s">
        <v>49</v>
      </c>
      <c r="C38" s="7" t="s">
        <v>48</v>
      </c>
      <c r="D38" s="10"/>
      <c r="E38" s="7"/>
      <c r="F38" s="7"/>
      <c r="G38" s="17">
        <f t="shared" si="4"/>
        <v>0</v>
      </c>
      <c r="H38" s="15" t="s">
        <v>66</v>
      </c>
    </row>
    <row r="39" spans="1:8" ht="25.5" x14ac:dyDescent="0.25">
      <c r="A39" s="15"/>
      <c r="B39" s="16" t="s">
        <v>67</v>
      </c>
      <c r="C39" s="15" t="s">
        <v>48</v>
      </c>
      <c r="D39" s="17">
        <v>1</v>
      </c>
      <c r="E39" s="15">
        <v>3500</v>
      </c>
      <c r="F39" s="15">
        <v>12</v>
      </c>
      <c r="G39" s="17">
        <f t="shared" si="4"/>
        <v>42000</v>
      </c>
      <c r="H39" s="15" t="s">
        <v>66</v>
      </c>
    </row>
    <row r="40" spans="1:8" ht="27" customHeight="1" x14ac:dyDescent="0.25">
      <c r="A40" s="31"/>
      <c r="B40" s="32" t="s">
        <v>50</v>
      </c>
      <c r="C40" s="31" t="s">
        <v>14</v>
      </c>
      <c r="D40" s="30">
        <v>800</v>
      </c>
      <c r="E40" s="31">
        <v>1200</v>
      </c>
      <c r="F40" s="31">
        <v>1</v>
      </c>
      <c r="G40" s="30">
        <f>SUM(D40*E40)*F40</f>
        <v>960000</v>
      </c>
      <c r="H40" s="31" t="s">
        <v>66</v>
      </c>
    </row>
    <row r="41" spans="1:8" x14ac:dyDescent="0.25">
      <c r="A41" s="31"/>
      <c r="B41" s="32"/>
      <c r="C41" s="31"/>
      <c r="D41" s="30"/>
      <c r="E41" s="31"/>
      <c r="F41" s="31"/>
      <c r="G41" s="30"/>
      <c r="H41" s="31"/>
    </row>
    <row r="42" spans="1:8" ht="61.5" customHeight="1" x14ac:dyDescent="0.25">
      <c r="A42" s="7"/>
      <c r="B42" s="6" t="s">
        <v>51</v>
      </c>
      <c r="C42" s="7" t="s">
        <v>14</v>
      </c>
      <c r="D42" s="10">
        <v>500</v>
      </c>
      <c r="E42" s="7">
        <v>800</v>
      </c>
      <c r="F42" s="7">
        <v>1</v>
      </c>
      <c r="G42" s="10">
        <f>SUM(D42*E42)*F42</f>
        <v>400000</v>
      </c>
      <c r="H42" s="7" t="s">
        <v>66</v>
      </c>
    </row>
    <row r="43" spans="1:8" ht="39.75" customHeight="1" x14ac:dyDescent="0.25">
      <c r="A43" s="7"/>
      <c r="B43" s="6" t="s">
        <v>52</v>
      </c>
      <c r="C43" s="7" t="s">
        <v>14</v>
      </c>
      <c r="D43" s="10">
        <v>300</v>
      </c>
      <c r="E43" s="7">
        <v>350</v>
      </c>
      <c r="F43" s="7">
        <v>1</v>
      </c>
      <c r="G43" s="17">
        <f>SUM(D43*E43)*F43</f>
        <v>105000</v>
      </c>
      <c r="H43" s="7" t="s">
        <v>66</v>
      </c>
    </row>
    <row r="44" spans="1:8" ht="53.25" customHeight="1" x14ac:dyDescent="0.25">
      <c r="A44" s="7"/>
      <c r="B44" s="6" t="s">
        <v>53</v>
      </c>
      <c r="C44" s="7" t="s">
        <v>48</v>
      </c>
      <c r="D44" s="10">
        <v>20</v>
      </c>
      <c r="E44" s="7">
        <v>2000</v>
      </c>
      <c r="F44" s="7">
        <v>1</v>
      </c>
      <c r="G44" s="10">
        <f t="shared" ref="G44:G49" si="5">SUM(D44*E44)*F44</f>
        <v>40000</v>
      </c>
      <c r="H44" s="7" t="s">
        <v>66</v>
      </c>
    </row>
    <row r="45" spans="1:8" ht="30.75" customHeight="1" x14ac:dyDescent="0.25">
      <c r="A45" s="15"/>
      <c r="B45" s="16" t="s">
        <v>19</v>
      </c>
      <c r="C45" s="15" t="s">
        <v>14</v>
      </c>
      <c r="D45" s="17">
        <v>50000</v>
      </c>
      <c r="E45" s="15">
        <v>0.17</v>
      </c>
      <c r="F45" s="15">
        <v>40</v>
      </c>
      <c r="G45" s="17">
        <f t="shared" si="5"/>
        <v>340000</v>
      </c>
      <c r="H45" s="15" t="s">
        <v>66</v>
      </c>
    </row>
    <row r="46" spans="1:8" ht="18" hidden="1" customHeight="1" x14ac:dyDescent="0.25">
      <c r="A46" s="15"/>
      <c r="B46" s="16" t="s">
        <v>55</v>
      </c>
      <c r="C46" s="15" t="s">
        <v>48</v>
      </c>
      <c r="D46" s="17">
        <v>15</v>
      </c>
      <c r="E46" s="15"/>
      <c r="F46" s="15"/>
      <c r="G46" s="17">
        <f t="shared" si="5"/>
        <v>0</v>
      </c>
      <c r="H46" s="15" t="s">
        <v>66</v>
      </c>
    </row>
    <row r="47" spans="1:8" ht="34.5" hidden="1" customHeight="1" x14ac:dyDescent="0.25">
      <c r="A47" s="7"/>
      <c r="B47" s="6" t="s">
        <v>56</v>
      </c>
      <c r="C47" s="7" t="s">
        <v>26</v>
      </c>
      <c r="D47" s="10">
        <v>10</v>
      </c>
      <c r="E47" s="7"/>
      <c r="F47" s="7"/>
      <c r="G47" s="17">
        <f t="shared" si="5"/>
        <v>0</v>
      </c>
      <c r="H47" s="15" t="s">
        <v>66</v>
      </c>
    </row>
    <row r="48" spans="1:8" ht="19.5" hidden="1" customHeight="1" x14ac:dyDescent="0.25">
      <c r="A48" s="7"/>
      <c r="B48" s="6" t="s">
        <v>57</v>
      </c>
      <c r="C48" s="7" t="s">
        <v>26</v>
      </c>
      <c r="D48" s="10">
        <v>20</v>
      </c>
      <c r="E48" s="7"/>
      <c r="F48" s="7"/>
      <c r="G48" s="17">
        <f t="shared" si="5"/>
        <v>0</v>
      </c>
      <c r="H48" s="15" t="s">
        <v>66</v>
      </c>
    </row>
    <row r="49" spans="1:8" ht="77.25" hidden="1" customHeight="1" x14ac:dyDescent="0.25">
      <c r="A49" s="7"/>
      <c r="B49" s="6" t="s">
        <v>58</v>
      </c>
      <c r="C49" s="7" t="s">
        <v>54</v>
      </c>
      <c r="D49" s="10">
        <v>6000</v>
      </c>
      <c r="E49" s="7"/>
      <c r="F49" s="7"/>
      <c r="G49" s="17">
        <f t="shared" si="5"/>
        <v>0</v>
      </c>
      <c r="H49" s="15" t="s">
        <v>66</v>
      </c>
    </row>
    <row r="50" spans="1:8" hidden="1" x14ac:dyDescent="0.25">
      <c r="A50" s="2" t="s">
        <v>59</v>
      </c>
      <c r="B50" s="34" t="s">
        <v>60</v>
      </c>
      <c r="C50" s="34"/>
      <c r="D50" s="34"/>
      <c r="E50" s="2"/>
      <c r="F50" s="2"/>
      <c r="G50" s="11">
        <f>SUM(G30,G5)</f>
        <v>25808483.170000002</v>
      </c>
      <c r="H50" s="2">
        <v>0</v>
      </c>
    </row>
    <row r="51" spans="1:8" hidden="1" x14ac:dyDescent="0.25">
      <c r="A51" s="31"/>
      <c r="B51" s="32" t="s">
        <v>61</v>
      </c>
      <c r="C51" s="32"/>
      <c r="D51" s="32"/>
      <c r="E51" s="31"/>
      <c r="F51" s="31"/>
      <c r="G51" s="30">
        <f>G50*0.18</f>
        <v>4645526.9706000006</v>
      </c>
      <c r="H51" s="31">
        <v>0</v>
      </c>
    </row>
    <row r="52" spans="1:8" hidden="1" x14ac:dyDescent="0.25">
      <c r="A52" s="31"/>
      <c r="B52" s="32"/>
      <c r="C52" s="32"/>
      <c r="D52" s="32"/>
      <c r="E52" s="31"/>
      <c r="F52" s="31"/>
      <c r="G52" s="30"/>
      <c r="H52" s="31"/>
    </row>
    <row r="53" spans="1:8" hidden="1" x14ac:dyDescent="0.25">
      <c r="A53" s="9" t="s">
        <v>62</v>
      </c>
      <c r="B53" s="33" t="s">
        <v>63</v>
      </c>
      <c r="C53" s="33"/>
      <c r="D53" s="33"/>
      <c r="E53" s="9"/>
      <c r="F53" s="9"/>
      <c r="G53" s="19">
        <f>G50+G51</f>
        <v>30454010.140600003</v>
      </c>
      <c r="H53" s="9">
        <v>0</v>
      </c>
    </row>
    <row r="54" spans="1:8" x14ac:dyDescent="0.25">
      <c r="A54" s="14"/>
      <c r="B54" s="14"/>
      <c r="C54" s="14"/>
      <c r="D54" s="14"/>
    </row>
    <row r="55" spans="1:8" ht="133.5" customHeight="1" x14ac:dyDescent="0.25">
      <c r="A55" s="35" t="s">
        <v>73</v>
      </c>
      <c r="B55" s="35"/>
      <c r="C55" s="35"/>
      <c r="D55" s="35"/>
      <c r="E55" s="35"/>
      <c r="F55" s="35"/>
      <c r="G55" s="35"/>
      <c r="H55" s="35"/>
    </row>
    <row r="56" spans="1:8" ht="59.25" customHeight="1" x14ac:dyDescent="0.25">
      <c r="A56" s="28"/>
      <c r="B56" s="29"/>
      <c r="C56" s="29"/>
      <c r="D56" s="14"/>
    </row>
  </sheetData>
  <mergeCells count="20">
    <mergeCell ref="H51:H52"/>
    <mergeCell ref="A55:H55"/>
    <mergeCell ref="A1:H1"/>
    <mergeCell ref="A2:H2"/>
    <mergeCell ref="A56:C56"/>
    <mergeCell ref="G40:G41"/>
    <mergeCell ref="H40:H41"/>
    <mergeCell ref="A40:A41"/>
    <mergeCell ref="B40:B41"/>
    <mergeCell ref="C40:C41"/>
    <mergeCell ref="D40:D41"/>
    <mergeCell ref="E40:E41"/>
    <mergeCell ref="F40:F41"/>
    <mergeCell ref="B53:D53"/>
    <mergeCell ref="B50:D50"/>
    <mergeCell ref="A51:A52"/>
    <mergeCell ref="B51:D52"/>
    <mergeCell ref="E51:E52"/>
    <mergeCell ref="F51:F52"/>
    <mergeCell ref="G51:G52"/>
  </mergeCells>
  <pageMargins left="0.7" right="0.7" top="0.75" bottom="0.75" header="0.3" footer="0.3"/>
  <pageSetup paperSize="9" scale="6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Fimiogli Evgeny</cp:lastModifiedBy>
  <cp:lastPrinted>2013-08-30T10:59:50Z</cp:lastPrinted>
  <dcterms:created xsi:type="dcterms:W3CDTF">2013-08-12T08:14:36Z</dcterms:created>
  <dcterms:modified xsi:type="dcterms:W3CDTF">2013-09-02T12:03:30Z</dcterms:modified>
</cp:coreProperties>
</file>